
<file path=[Content_Types].xml><?xml version="1.0" encoding="utf-8"?>
<Types xmlns="http://schemas.openxmlformats.org/package/2006/content-types">
  <Default Extension="bin" ContentType="application/vnd.ms-office.vbaProject"/>
  <Default Extension="png" ContentType="image/.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0ccf4105e44a43ca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ffice Depot\Desktop\VBA Project\"/>
    </mc:Choice>
  </mc:AlternateContent>
  <bookViews>
    <workbookView xWindow="0" yWindow="0" windowWidth="20490" windowHeight="7740" tabRatio="711"/>
  </bookViews>
  <sheets>
    <sheet name="library" sheetId="195" r:id="rId1"/>
    <sheet name="patrons" sheetId="196" r:id="rId2"/>
    <sheet name="Carriers" sheetId="193" r:id="rId3"/>
  </sheets>
  <functionGroups builtInGroupCount="18"/>
  <externalReferences>
    <externalReference r:id="rId4"/>
    <externalReference r:id="rId5"/>
  </externalReferences>
  <definedNames>
    <definedName name="roomrates">'[1]KEY_Room Rates'!$B$5:$D$8</definedName>
    <definedName name="TargetName" hidden="1">#REF!</definedName>
    <definedName name="url">'[2]Craigs List'!$B$5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95" l="1"/>
  <c r="I9" i="195"/>
  <c r="I10" i="195"/>
  <c r="I11" i="195"/>
  <c r="I12" i="195"/>
  <c r="I13" i="195"/>
  <c r="I14" i="195"/>
  <c r="I15" i="195"/>
  <c r="I16" i="195"/>
  <c r="I17" i="195"/>
  <c r="I18" i="195"/>
  <c r="I19" i="195"/>
  <c r="I20" i="195"/>
  <c r="I21" i="195"/>
  <c r="I22" i="195"/>
  <c r="I23" i="195"/>
  <c r="I24" i="195"/>
  <c r="I25" i="195"/>
  <c r="I26" i="195"/>
  <c r="I27" i="195"/>
  <c r="I28" i="195"/>
  <c r="I29" i="195"/>
  <c r="I30" i="195"/>
  <c r="I31" i="195"/>
  <c r="I7" i="195"/>
  <c r="J8" i="195"/>
  <c r="J9" i="195"/>
  <c r="J10" i="195"/>
  <c r="J11" i="195"/>
  <c r="J12" i="195"/>
  <c r="J13" i="195"/>
  <c r="J14" i="195"/>
  <c r="J15" i="195"/>
  <c r="J16" i="195"/>
  <c r="J17" i="195"/>
  <c r="J18" i="195"/>
  <c r="J19" i="195"/>
  <c r="J20" i="195"/>
  <c r="J21" i="195"/>
  <c r="J22" i="195"/>
  <c r="J23" i="195"/>
  <c r="J24" i="195"/>
  <c r="J25" i="195"/>
  <c r="J26" i="195"/>
  <c r="J27" i="195"/>
  <c r="J28" i="195"/>
  <c r="J29" i="195"/>
  <c r="J30" i="195"/>
  <c r="J31" i="195"/>
  <c r="J7" i="195"/>
  <c r="L21" i="195"/>
  <c r="L22" i="195"/>
  <c r="L23" i="195"/>
  <c r="L24" i="195"/>
  <c r="L25" i="195"/>
  <c r="L26" i="195"/>
  <c r="L27" i="195"/>
  <c r="L28" i="195"/>
  <c r="L29" i="195"/>
  <c r="L30" i="195"/>
  <c r="L31" i="195"/>
  <c r="K24" i="195"/>
  <c r="K25" i="195"/>
  <c r="K26" i="195"/>
  <c r="K27" i="195"/>
  <c r="K28" i="195"/>
  <c r="K29" i="195"/>
  <c r="K30" i="195"/>
  <c r="K31" i="195"/>
  <c r="H24" i="195"/>
  <c r="H25" i="195"/>
  <c r="H26" i="195"/>
  <c r="H27" i="195"/>
  <c r="H28" i="195"/>
  <c r="H29" i="195"/>
  <c r="H30" i="195"/>
  <c r="H31" i="195"/>
  <c r="H7" i="195"/>
  <c r="H8" i="195"/>
  <c r="H9" i="195"/>
  <c r="H10" i="195"/>
  <c r="H11" i="195"/>
  <c r="H12" i="195"/>
  <c r="H13" i="195"/>
  <c r="H14" i="195"/>
  <c r="H15" i="195"/>
  <c r="H16" i="195"/>
  <c r="H17" i="195"/>
  <c r="H18" i="195"/>
  <c r="H19" i="195"/>
  <c r="H20" i="195"/>
  <c r="H21" i="195"/>
  <c r="H22" i="195"/>
  <c r="H23" i="195"/>
  <c r="L20" i="195"/>
  <c r="L7" i="195"/>
  <c r="L8" i="195"/>
  <c r="L9" i="195"/>
  <c r="L10" i="195"/>
  <c r="L11" i="195"/>
  <c r="L12" i="195"/>
  <c r="L13" i="195"/>
  <c r="L14" i="195"/>
  <c r="L15" i="195"/>
  <c r="L16" i="195"/>
  <c r="L17" i="195"/>
  <c r="L18" i="195"/>
  <c r="L19" i="195"/>
  <c r="K8" i="195" l="1"/>
  <c r="K9" i="195"/>
  <c r="K10" i="195"/>
  <c r="K11" i="195"/>
  <c r="K12" i="195"/>
  <c r="K13" i="195"/>
  <c r="K14" i="195"/>
  <c r="K15" i="195"/>
  <c r="K16" i="195"/>
  <c r="K17" i="195"/>
  <c r="K18" i="195"/>
  <c r="K19" i="195"/>
  <c r="K20" i="195"/>
  <c r="K21" i="195"/>
  <c r="K22" i="195"/>
  <c r="K23" i="195"/>
  <c r="K7" i="195"/>
</calcChain>
</file>

<file path=xl/sharedStrings.xml><?xml version="1.0" encoding="utf-8"?>
<sst xmlns="http://schemas.openxmlformats.org/spreadsheetml/2006/main" count="162" uniqueCount="108">
  <si>
    <t>Phone</t>
  </si>
  <si>
    <t>Email</t>
  </si>
  <si>
    <t>Carrier</t>
  </si>
  <si>
    <t>Preferred Contact Method</t>
  </si>
  <si>
    <t>AllTel</t>
  </si>
  <si>
    <t>AT&amp;T</t>
  </si>
  <si>
    <t>Boost Mobile</t>
  </si>
  <si>
    <t>Cricket</t>
  </si>
  <si>
    <t>Sprint</t>
  </si>
  <si>
    <t>T-Mobile</t>
  </si>
  <si>
    <t>US Cellular</t>
  </si>
  <si>
    <t>Verizon</t>
  </si>
  <si>
    <t>Virgin Mobile</t>
  </si>
  <si>
    <t>Provider</t>
  </si>
  <si>
    <t>Gateway</t>
  </si>
  <si>
    <t>text.wireless.alltel.com</t>
  </si>
  <si>
    <t>txt.att.net</t>
  </si>
  <si>
    <t>myboostmobile.com</t>
  </si>
  <si>
    <t>sms.mycricket.com</t>
  </si>
  <si>
    <t>messaging.sprintpcs.com</t>
  </si>
  <si>
    <t>tmomail.net</t>
  </si>
  <si>
    <t>email.uscc.net</t>
  </si>
  <si>
    <t>vtext.com</t>
  </si>
  <si>
    <t>vmobl.com</t>
  </si>
  <si>
    <t>sethgrem@gmail.com</t>
  </si>
  <si>
    <t>425-318-9015</t>
  </si>
  <si>
    <t>Seth Gremmert's Library</t>
  </si>
  <si>
    <t>Item List</t>
  </si>
  <si>
    <t>Patron List</t>
  </si>
  <si>
    <t>Title</t>
  </si>
  <si>
    <t>Author/Entity</t>
  </si>
  <si>
    <t>Edition/Format</t>
  </si>
  <si>
    <t>Checkout Date</t>
  </si>
  <si>
    <t xml:space="preserve">Status (In,Out,Late) </t>
  </si>
  <si>
    <t>Days Out</t>
  </si>
  <si>
    <t>Name</t>
  </si>
  <si>
    <t>Avett Brothers Live Vol. 3</t>
  </si>
  <si>
    <t>The Avettt Brothers</t>
  </si>
  <si>
    <t>CD</t>
  </si>
  <si>
    <t>Ben Smith</t>
  </si>
  <si>
    <t>smithb@yahoo.com</t>
  </si>
  <si>
    <t>425-987-6543</t>
  </si>
  <si>
    <t>Frozen</t>
  </si>
  <si>
    <t>Disney/Pixar</t>
  </si>
  <si>
    <t>DVD</t>
  </si>
  <si>
    <t>Diego Carston</t>
  </si>
  <si>
    <t>czar07x@xkcd.org</t>
  </si>
  <si>
    <t>206-875-9210</t>
  </si>
  <si>
    <t>World War Z</t>
  </si>
  <si>
    <t>Paramount</t>
  </si>
  <si>
    <t>Gillian Gremmert</t>
  </si>
  <si>
    <t>gg@gmail.com</t>
  </si>
  <si>
    <t>435-212-9876</t>
  </si>
  <si>
    <t>Across the Universe</t>
  </si>
  <si>
    <t>Sony Pictures</t>
  </si>
  <si>
    <t>Jake Gremmert</t>
  </si>
  <si>
    <t>jgrem@gmail.com</t>
  </si>
  <si>
    <t>801-343-9999</t>
  </si>
  <si>
    <t>Animal Farm/ 1984</t>
  </si>
  <si>
    <t>George Orwell</t>
  </si>
  <si>
    <t>Hardback</t>
  </si>
  <si>
    <t>Seth Gremmert</t>
  </si>
  <si>
    <t>Sheila Douglas</t>
  </si>
  <si>
    <t>shedugie@gmail.com</t>
  </si>
  <si>
    <t>585-021-0854</t>
  </si>
  <si>
    <t>Fahrenheit 451</t>
  </si>
  <si>
    <t>Ray Bradbury</t>
  </si>
  <si>
    <t>H.P. 1</t>
  </si>
  <si>
    <t>J. K. Rowling</t>
  </si>
  <si>
    <t>Paperback</t>
  </si>
  <si>
    <t>Veronica Page</t>
  </si>
  <si>
    <t>pageturner@gmail.com</t>
  </si>
  <si>
    <t>H.P. 2</t>
  </si>
  <si>
    <t>H.P. 3</t>
  </si>
  <si>
    <t>H.P. 4</t>
  </si>
  <si>
    <t>H.P. 5</t>
  </si>
  <si>
    <t>H.P. 6</t>
  </si>
  <si>
    <t>H.P. 7</t>
  </si>
  <si>
    <t>The Hobbit</t>
  </si>
  <si>
    <t>J. R. R. Tolkien</t>
  </si>
  <si>
    <t>The Fellowship of the Ring</t>
  </si>
  <si>
    <t>The Two Towers</t>
  </si>
  <si>
    <t>The Return of the King</t>
  </si>
  <si>
    <t>text</t>
  </si>
  <si>
    <t>email</t>
  </si>
  <si>
    <t xml:space="preserve">Checked out by: </t>
  </si>
  <si>
    <t>Owner Information</t>
  </si>
  <si>
    <t>Owner Name</t>
  </si>
  <si>
    <t>Owner Email</t>
  </si>
  <si>
    <t>Owner Phone</t>
  </si>
  <si>
    <t>voice</t>
  </si>
  <si>
    <t>Preferred Contact Methods</t>
  </si>
  <si>
    <t>Bilbo Baggins</t>
  </si>
  <si>
    <t>BbBg@middleEarth.realm</t>
  </si>
  <si>
    <t>888-222-9632</t>
  </si>
  <si>
    <t>Return Date</t>
  </si>
  <si>
    <t>Item ID</t>
  </si>
  <si>
    <t>Jill Gremmert</t>
  </si>
  <si>
    <t>ganncox@gmail.com</t>
  </si>
  <si>
    <t>Tom Riddle</t>
  </si>
  <si>
    <t>HwMnBn@mail.azk</t>
  </si>
  <si>
    <t>***Need to add more Items? Just Copy the Formulas and extend the table down</t>
  </si>
  <si>
    <t>Days Past Due to Consider an Item Lost:</t>
  </si>
  <si>
    <t xml:space="preserve">Lost? </t>
  </si>
  <si>
    <t>585-521-0244</t>
  </si>
  <si>
    <t>Eli Gremmert</t>
  </si>
  <si>
    <t>tremmergile@gmail.com</t>
  </si>
  <si>
    <t>801-946-4075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</si>
</sst>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rgb="FF333333"/>
      <name val="Verdana"/>
      <family val="2"/>
    </font>
    <font>
      <b/>
      <sz val="9"/>
      <color rgb="FF333333"/>
      <name val="Verdana"/>
      <family val="2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center"/>
    </xf>
    <xf numFmtId="0" fontId="0" fillId="2" borderId="11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1" xfId="0" applyFont="1" applyFill="1" applyBorder="1"/>
    <xf numFmtId="0" fontId="0" fillId="0" borderId="4" xfId="0" applyBorder="1"/>
    <xf numFmtId="0" fontId="0" fillId="0" borderId="12" xfId="0" applyFill="1" applyBorder="1"/>
    <xf numFmtId="14" fontId="0" fillId="0" borderId="12" xfId="0" applyNumberFormat="1" applyFill="1" applyBorder="1"/>
    <xf numFmtId="14" fontId="0" fillId="0" borderId="12" xfId="0" applyNumberFormat="1" applyBorder="1"/>
    <xf numFmtId="0" fontId="0" fillId="0" borderId="0" xfId="0" applyNumberFormat="1" applyBorder="1"/>
    <xf numFmtId="0" fontId="0" fillId="0" borderId="3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14" fontId="0" fillId="0" borderId="13" xfId="0" applyNumberFormat="1" applyBorder="1"/>
    <xf numFmtId="0" fontId="0" fillId="0" borderId="13" xfId="0" applyFill="1" applyBorder="1"/>
    <xf numFmtId="14" fontId="0" fillId="0" borderId="13" xfId="0" applyNumberFormat="1" applyFill="1" applyBorder="1"/>
    <xf numFmtId="0" fontId="5" fillId="2" borderId="12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2" borderId="8" xfId="0" applyFont="1" applyFill="1" applyBorder="1"/>
    <xf numFmtId="0" fontId="6" fillId="2" borderId="6" xfId="0" applyFont="1" applyFill="1" applyBorder="1" applyAlignment="1"/>
    <xf numFmtId="0" fontId="6" fillId="2" borderId="1" xfId="0" applyFont="1" applyFill="1" applyBorder="1" applyAlignment="1"/>
    <xf numFmtId="0" fontId="6" fillId="2" borderId="0" xfId="0" applyFont="1" applyFill="1" applyBorder="1" applyAlignment="1"/>
    <xf numFmtId="0" fontId="7" fillId="0" borderId="0" xfId="0" applyFont="1" applyBorder="1"/>
    <xf numFmtId="0" fontId="0" fillId="0" borderId="0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4" fontId="0" fillId="0" borderId="0" xfId="0" applyNumberFormat="1" applyBorder="1"/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0" fontId="9" fillId="2" borderId="8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vertical="top"/>
    </xf>
    <xf numFmtId="0" fontId="9" fillId="2" borderId="12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0" fontId="10" fillId="2" borderId="16" xfId="1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4" fontId="0" fillId="0" borderId="0" xfId="0" applyNumberFormat="1" applyFill="1" applyBorder="1"/>
  </cellXfs>
  <cellStyles count="2">
    <cellStyle name="Hyperlink" xfId="1" builtinId="8"/>
    <cellStyle name="Normal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microsoft.com/office/2006/relationships/vbaProject" Target="vbaProject.bin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ick%20Ball\Desktop\AssignmentCreator\assignments\ExcelEducator\UVU%20Final\KEY_UVU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utomated%20Grader\Fall%202011\M%20B%20A%20614\Project%205_%20Data%20Access%20and%20Storage\graded\Albrechtsen,%20Nathan%20(4837691)%20WebDatabaseProjectFinal~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_Rental Analysis"/>
      <sheetName val="KEY_Rental Info"/>
      <sheetName val="KEY_Do Bookings"/>
      <sheetName val="KEY_Room Rates"/>
      <sheetName val="KEY_Scenario Summary"/>
      <sheetName val="KEY_Do Scenario"/>
      <sheetName val="KEY_Answer Report 1"/>
      <sheetName val="KEY_Do Solver"/>
      <sheetName val="KEY_Apple Unit Sales"/>
      <sheetName val="KEY_AppleProductChart"/>
      <sheetName val="KEY_NW Order Totals"/>
      <sheetName val="KEY_NWAnalysisChart"/>
      <sheetName val="Do Bookings"/>
      <sheetName val="Room Rates"/>
      <sheetName val="Do Scenario"/>
      <sheetName val="Do Solver"/>
      <sheetName val="Rental Info"/>
      <sheetName val="Rental Analysis"/>
      <sheetName val="Apple Unit Sales"/>
      <sheetName val="igAssignment"/>
      <sheetName val="igDataFields"/>
      <sheetName val="igInstructions"/>
      <sheetName val="igTaskSets"/>
      <sheetName val="igTasks"/>
      <sheetName val="igRules"/>
      <sheetName val="igPrefills"/>
      <sheetName val="igModel"/>
    </sheetNames>
    <sheetDataSet>
      <sheetData sheetId="0"/>
      <sheetData sheetId="1"/>
      <sheetData sheetId="2"/>
      <sheetData sheetId="3">
        <row r="5">
          <cell r="B5" t="str">
            <v>King</v>
          </cell>
          <cell r="C5">
            <v>125</v>
          </cell>
          <cell r="D5">
            <v>25</v>
          </cell>
        </row>
        <row r="6">
          <cell r="B6" t="str">
            <v>TwoQueen</v>
          </cell>
          <cell r="C6">
            <v>110</v>
          </cell>
          <cell r="D6">
            <v>0</v>
          </cell>
        </row>
        <row r="7">
          <cell r="B7" t="str">
            <v>OneQueen</v>
          </cell>
          <cell r="C7">
            <v>75</v>
          </cell>
          <cell r="D7">
            <v>20</v>
          </cell>
        </row>
        <row r="8">
          <cell r="B8" t="str">
            <v>Single</v>
          </cell>
          <cell r="C8">
            <v>65</v>
          </cell>
          <cell r="D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"/>
      <sheetName val="Craigs List"/>
      <sheetName val="Sheet2"/>
      <sheetName val="Sheet3"/>
    </sheetNames>
    <sheetDataSet>
      <sheetData sheetId="0"/>
      <sheetData sheetId="1">
        <row r="5">
          <cell r="B5" t="str">
            <v>http://gove.net/craigslist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thgr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brary"/>
  <dimension ref="A1:R37"/>
  <sheetViews>
    <sheetView tabSelected="1" topLeftCell="D1" zoomScale="80" zoomScaleNormal="80" workbookViewId="0">
      <selection activeCell="C26" sqref="C26"/>
    </sheetView>
  </sheetViews>
  <sheetFormatPr defaultRowHeight="15" x14ac:dyDescent="0.25"/>
  <cols>
    <col min="1" max="1" width="9.5703125" customWidth="1"/>
    <col min="2" max="2" width="16.42578125" customWidth="1"/>
    <col min="3" max="3" width="24.5703125" customWidth="1"/>
    <col min="4" max="4" width="10.7109375" customWidth="1"/>
    <col min="5" max="5" width="18.7109375" customWidth="1"/>
    <col min="6" max="6" width="12" customWidth="1"/>
    <col min="7" max="7" width="11.140625" customWidth="1"/>
    <col min="8" max="8" width="13.42578125" customWidth="1"/>
    <col min="9" max="9" width="15.42578125" customWidth="1"/>
    <col min="10" max="10" width="9.85546875" bestFit="1" customWidth="1"/>
    <col min="11" max="11" width="28.140625" customWidth="1"/>
    <col min="12" max="12" width="14.5703125" customWidth="1"/>
    <col min="13" max="13" width="19.85546875" customWidth="1"/>
    <col min="14" max="14" width="19.7109375" customWidth="1"/>
    <col min="15" max="15" width="25.7109375" customWidth="1"/>
    <col min="16" max="16" width="16.42578125" customWidth="1"/>
  </cols>
  <sheetData>
    <row r="1" spans="1:18" x14ac:dyDescent="0.25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8" ht="15.75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8" x14ac:dyDescent="0.2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8" ht="15.75" thickBot="1" x14ac:dyDescent="0.3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8" ht="27" thickBot="1" x14ac:dyDescent="0.45">
      <c r="A5" s="37" t="s">
        <v>27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  <c r="M5" s="4"/>
      <c r="N5" s="40" t="s">
        <v>86</v>
      </c>
      <c r="O5" s="41"/>
      <c r="P5" s="42"/>
      <c r="Q5" s="23"/>
      <c r="R5" s="23"/>
    </row>
    <row r="6" spans="1:18" ht="50.25" customHeight="1" thickBot="1" x14ac:dyDescent="0.3">
      <c r="A6" s="5" t="s">
        <v>96</v>
      </c>
      <c r="B6" s="6" t="s">
        <v>29</v>
      </c>
      <c r="C6" s="5" t="s">
        <v>30</v>
      </c>
      <c r="D6" s="7" t="s">
        <v>31</v>
      </c>
      <c r="E6" s="8" t="s">
        <v>85</v>
      </c>
      <c r="F6" s="8" t="s">
        <v>32</v>
      </c>
      <c r="G6" s="8" t="s">
        <v>95</v>
      </c>
      <c r="H6" s="6" t="s">
        <v>33</v>
      </c>
      <c r="I6" s="5" t="s">
        <v>103</v>
      </c>
      <c r="J6" s="5" t="s">
        <v>34</v>
      </c>
      <c r="K6" s="7" t="s">
        <v>1</v>
      </c>
      <c r="L6" s="5" t="s">
        <v>0</v>
      </c>
      <c r="N6" s="49" t="s">
        <v>87</v>
      </c>
      <c r="O6" s="49" t="s">
        <v>88</v>
      </c>
      <c r="P6" s="49" t="s">
        <v>89</v>
      </c>
      <c r="Q6" s="24"/>
      <c r="R6" s="24"/>
    </row>
    <row r="7" spans="1:18" ht="19.5" thickBot="1" x14ac:dyDescent="0.3">
      <c r="A7" s="18">
        <v>17</v>
      </c>
      <c r="B7" s="10" t="s">
        <v>36</v>
      </c>
      <c r="C7" s="10" t="s">
        <v>37</v>
      </c>
      <c r="D7" s="10" t="s">
        <v>38</v>
      </c>
      <c r="E7" s="11" t="s">
        <v>50</v>
      </c>
      <c r="F7" s="12">
        <v>42050</v>
      </c>
      <c r="G7" s="13">
        <v>42135</v>
      </c>
      <c r="H7" s="1" t="str">
        <f t="shared" ref="H7:H22" ca="1" si="0">IF(A7 = "", "", IF(G7="","IN", IF(TODAY()&gt;(G7),"LATE", "Out")))</f>
        <v>Out</v>
      </c>
      <c r="I7" s="1" t="str">
        <f ca="1">IF(A7="", "", IF(G7="","IN",IF(TODAY()&gt;G7+$P$9,"Lost?","Out")))</f>
        <v>Out</v>
      </c>
      <c r="J7" s="14">
        <f ca="1">IF(A7="", "", IF(F7="","",_xlfn.DAYS(TODAY(), F7)))</f>
        <v>55</v>
      </c>
      <c r="K7" s="1" t="str">
        <f>IF(ISBLANK(E7),"",VLOOKUP(E7,patrons!$A$3:$C$1048576,2,FALSE))</f>
        <v>gg@gmail.com</v>
      </c>
      <c r="L7" s="17" t="str">
        <f>IF(ISBLANK(E7),"",IF(VLOOKUP(E7,patrons!$A$3:$C$1048576,3,FALSE)=0,"",VLOOKUP(E7,patrons!$A$3:$C$1048576,3,FALSE)))</f>
        <v>435-212-9876</v>
      </c>
      <c r="N7" s="50" t="s">
        <v>61</v>
      </c>
      <c r="O7" s="51" t="s">
        <v>24</v>
      </c>
      <c r="P7" s="52" t="s">
        <v>25</v>
      </c>
    </row>
    <row r="8" spans="1:18" ht="16.5" thickBot="1" x14ac:dyDescent="0.3">
      <c r="A8" s="18">
        <v>15</v>
      </c>
      <c r="B8" s="1" t="s">
        <v>42</v>
      </c>
      <c r="C8" s="1" t="s">
        <v>43</v>
      </c>
      <c r="D8" s="1" t="s">
        <v>44</v>
      </c>
      <c r="E8" s="16"/>
      <c r="F8" s="19"/>
      <c r="G8" s="19"/>
      <c r="H8" s="1" t="str">
        <f t="shared" ca="1" si="0"/>
        <v>IN</v>
      </c>
      <c r="I8" s="1" t="str">
        <f t="shared" ref="I8:I31" ca="1" si="1">IF(A8="", "", IF(G8="","IN",IF(TODAY()&gt;G8+$P$9,"Lost?","Out")))</f>
        <v>IN</v>
      </c>
      <c r="J8" s="14" t="str">
        <f t="shared" ref="J8:J31" ca="1" si="2">IF(A8="", "", IF(F8="","",_xlfn.DAYS(TODAY(), F8)))</f>
        <v/>
      </c>
      <c r="K8" s="1" t="str">
        <f>IF(ISBLANK(E8),"",VLOOKUP(E8,patrons!$A$3:$C$1048576,2,FALSE))</f>
        <v/>
      </c>
      <c r="L8" s="17" t="str">
        <f>IF(ISBLANK(E8),"",IF(VLOOKUP(E8,patrons!$A$3:$C$1048576,3,FALSE)=0,"",VLOOKUP(E8,patrons!$A$3:$C$1048576,3,FALSE)))</f>
        <v/>
      </c>
      <c r="N8" s="45"/>
      <c r="O8" s="45"/>
      <c r="P8" s="45"/>
    </row>
    <row r="9" spans="1:18" ht="19.5" thickBot="1" x14ac:dyDescent="0.3">
      <c r="A9" s="18">
        <v>16</v>
      </c>
      <c r="B9" s="1" t="s">
        <v>48</v>
      </c>
      <c r="C9" s="1" t="s">
        <v>49</v>
      </c>
      <c r="D9" s="1" t="s">
        <v>44</v>
      </c>
      <c r="E9" s="16"/>
      <c r="F9" s="19"/>
      <c r="G9" s="19"/>
      <c r="H9" s="1" t="str">
        <f t="shared" ca="1" si="0"/>
        <v>IN</v>
      </c>
      <c r="I9" s="1" t="str">
        <f t="shared" ca="1" si="1"/>
        <v>IN</v>
      </c>
      <c r="J9" s="14" t="str">
        <f t="shared" ca="1" si="2"/>
        <v/>
      </c>
      <c r="K9" s="1" t="str">
        <f>IF(ISBLANK(E9),"",VLOOKUP(E9,patrons!$A$3:$C$1048576,2,FALSE))</f>
        <v/>
      </c>
      <c r="L9" s="17" t="str">
        <f>IF(ISBLANK(E9),"",IF(VLOOKUP(E9,patrons!$A$3:$C$1048576,3,FALSE)=0,"",VLOOKUP(E9,patrons!$A$3:$C$1048576,3,FALSE)))</f>
        <v/>
      </c>
      <c r="N9" s="46" t="s">
        <v>102</v>
      </c>
      <c r="O9" s="47"/>
      <c r="P9" s="48">
        <v>21</v>
      </c>
    </row>
    <row r="10" spans="1:18" x14ac:dyDescent="0.25">
      <c r="A10" s="18">
        <v>14</v>
      </c>
      <c r="B10" s="1" t="s">
        <v>53</v>
      </c>
      <c r="C10" s="1" t="s">
        <v>54</v>
      </c>
      <c r="D10" s="1" t="s">
        <v>44</v>
      </c>
      <c r="E10" s="16"/>
      <c r="F10" s="19"/>
      <c r="G10" s="19"/>
      <c r="H10" s="1" t="str">
        <f t="shared" ca="1" si="0"/>
        <v>IN</v>
      </c>
      <c r="I10" s="1" t="str">
        <f t="shared" ca="1" si="1"/>
        <v>IN</v>
      </c>
      <c r="J10" s="14" t="str">
        <f t="shared" ca="1" si="2"/>
        <v/>
      </c>
      <c r="K10" s="1" t="str">
        <f>IF(ISBLANK(E10),"",VLOOKUP(E10,patrons!$A$3:$C$1048576,2,FALSE))</f>
        <v/>
      </c>
      <c r="L10" s="17" t="str">
        <f>IF(ISBLANK(E10),"",IF(VLOOKUP(E10,patrons!$A$3:$C$1048576,3,FALSE)=0,"",VLOOKUP(E10,patrons!$A$3:$C$1048576,3,FALSE)))</f>
        <v/>
      </c>
    </row>
    <row r="11" spans="1:18" x14ac:dyDescent="0.25">
      <c r="A11" s="18">
        <v>13</v>
      </c>
      <c r="B11" s="1" t="s">
        <v>58</v>
      </c>
      <c r="C11" s="1" t="s">
        <v>59</v>
      </c>
      <c r="D11" s="1" t="s">
        <v>60</v>
      </c>
      <c r="E11" s="16" t="s">
        <v>61</v>
      </c>
      <c r="F11" s="19">
        <v>42048</v>
      </c>
      <c r="G11" s="19">
        <v>42061</v>
      </c>
      <c r="H11" s="1" t="str">
        <f t="shared" ca="1" si="0"/>
        <v>LATE</v>
      </c>
      <c r="I11" s="1" t="str">
        <f t="shared" ca="1" si="1"/>
        <v>Lost?</v>
      </c>
      <c r="J11" s="14">
        <f t="shared" ca="1" si="2"/>
        <v>57</v>
      </c>
      <c r="K11" s="1" t="str">
        <f>IF(ISBLANK(E11),"",VLOOKUP(E11,patrons!$A$3:$C$1048576,2,FALSE))</f>
        <v>sethgrem@gmail.com</v>
      </c>
      <c r="L11" s="17" t="str">
        <f>IF(ISBLANK(E11),"",IF(VLOOKUP(E11,patrons!$A$3:$C$1048576,3,FALSE)=0,"",VLOOKUP(E11,patrons!$A$3:$C$1048576,3,FALSE)))</f>
        <v>425-318-9015</v>
      </c>
    </row>
    <row r="12" spans="1:18" x14ac:dyDescent="0.25">
      <c r="A12" s="18">
        <v>12</v>
      </c>
      <c r="B12" s="1" t="s">
        <v>65</v>
      </c>
      <c r="C12" s="1" t="s">
        <v>66</v>
      </c>
      <c r="D12" s="1" t="s">
        <v>60</v>
      </c>
      <c r="E12" s="20" t="s">
        <v>70</v>
      </c>
      <c r="F12" s="21">
        <v>42060</v>
      </c>
      <c r="G12" s="19">
        <v>42083</v>
      </c>
      <c r="H12" s="1" t="str">
        <f t="shared" ca="1" si="0"/>
        <v>LATE</v>
      </c>
      <c r="I12" s="1" t="str">
        <f t="shared" ca="1" si="1"/>
        <v>Lost?</v>
      </c>
      <c r="J12" s="14">
        <f t="shared" ca="1" si="2"/>
        <v>45</v>
      </c>
      <c r="K12" s="1" t="str">
        <f>IF(ISBLANK(E12),"",VLOOKUP(E12,patrons!$A$3:$C$1048576,2,FALSE))</f>
        <v>pageturner@gmail.com</v>
      </c>
      <c r="L12" s="17" t="str">
        <f>IF(ISBLANK(E12),"",IF(VLOOKUP(E12,patrons!$A$3:$C$1048576,3,FALSE)=0,"",VLOOKUP(E12,patrons!$A$3:$C$1048576,3,FALSE)))</f>
        <v>425-318-9015</v>
      </c>
    </row>
    <row r="13" spans="1:18" x14ac:dyDescent="0.25">
      <c r="A13" s="18">
        <v>1</v>
      </c>
      <c r="B13" s="1" t="s">
        <v>67</v>
      </c>
      <c r="C13" s="1" t="s">
        <v>68</v>
      </c>
      <c r="D13" s="1" t="s">
        <v>69</v>
      </c>
      <c r="E13" s="16"/>
      <c r="F13" s="19"/>
      <c r="G13" s="19"/>
      <c r="H13" s="1" t="str">
        <f t="shared" ca="1" si="0"/>
        <v>IN</v>
      </c>
      <c r="I13" s="1" t="str">
        <f t="shared" ca="1" si="1"/>
        <v>IN</v>
      </c>
      <c r="J13" s="14" t="str">
        <f t="shared" ca="1" si="2"/>
        <v/>
      </c>
      <c r="K13" s="1" t="str">
        <f>IF(ISBLANK(E13),"",VLOOKUP(E13,patrons!$A$3:$C$1048576,2,FALSE))</f>
        <v/>
      </c>
      <c r="L13" s="17" t="str">
        <f>IF(ISBLANK(E13),"",IF(VLOOKUP(E13,patrons!$A$3:$C$1048576,3,FALSE)=0,"",VLOOKUP(E13,patrons!$A$3:$C$1048576,3,FALSE)))</f>
        <v/>
      </c>
    </row>
    <row r="14" spans="1:18" x14ac:dyDescent="0.25">
      <c r="A14" s="18">
        <v>2</v>
      </c>
      <c r="B14" s="1" t="s">
        <v>72</v>
      </c>
      <c r="C14" s="1" t="s">
        <v>68</v>
      </c>
      <c r="D14" s="1" t="s">
        <v>69</v>
      </c>
      <c r="E14" s="16"/>
      <c r="F14" s="19"/>
      <c r="G14" s="19"/>
      <c r="H14" s="1" t="str">
        <f t="shared" ca="1" si="0"/>
        <v>IN</v>
      </c>
      <c r="I14" s="1" t="str">
        <f t="shared" ca="1" si="1"/>
        <v>IN</v>
      </c>
      <c r="J14" s="14" t="str">
        <f t="shared" ca="1" si="2"/>
        <v/>
      </c>
      <c r="K14" s="1" t="str">
        <f>IF(ISBLANK(E14),"",VLOOKUP(E14,patrons!$A$3:$C$1048576,2,FALSE))</f>
        <v/>
      </c>
      <c r="L14" s="17" t="str">
        <f>IF(ISBLANK(E14),"",IF(VLOOKUP(E14,patrons!$A$3:$C$1048576,3,FALSE)=0,"",VLOOKUP(E14,patrons!$A$3:$C$1048576,3,FALSE)))</f>
        <v/>
      </c>
    </row>
    <row r="15" spans="1:18" x14ac:dyDescent="0.25">
      <c r="A15" s="18">
        <v>3</v>
      </c>
      <c r="B15" s="1" t="s">
        <v>73</v>
      </c>
      <c r="C15" s="1" t="s">
        <v>68</v>
      </c>
      <c r="D15" s="1" t="s">
        <v>69</v>
      </c>
      <c r="E15" s="20"/>
      <c r="F15" s="21"/>
      <c r="G15" s="19"/>
      <c r="H15" s="1" t="str">
        <f t="shared" ca="1" si="0"/>
        <v>IN</v>
      </c>
      <c r="I15" s="1" t="str">
        <f t="shared" ca="1" si="1"/>
        <v>IN</v>
      </c>
      <c r="J15" s="14" t="str">
        <f t="shared" ca="1" si="2"/>
        <v/>
      </c>
      <c r="K15" s="1" t="str">
        <f>IF(ISBLANK(E15),"",VLOOKUP(E15,patrons!$A$3:$C$1048576,2,FALSE))</f>
        <v/>
      </c>
      <c r="L15" s="17" t="str">
        <f>IF(ISBLANK(E15),"",IF(VLOOKUP(E15,patrons!$A$3:$C$1048576,3,FALSE)=0,"",VLOOKUP(E15,patrons!$A$3:$C$1048576,3,FALSE)))</f>
        <v/>
      </c>
    </row>
    <row r="16" spans="1:18" x14ac:dyDescent="0.25">
      <c r="A16" s="18">
        <v>4</v>
      </c>
      <c r="B16" s="1" t="s">
        <v>74</v>
      </c>
      <c r="C16" s="1" t="s">
        <v>68</v>
      </c>
      <c r="D16" s="1" t="s">
        <v>69</v>
      </c>
      <c r="E16" s="16"/>
      <c r="F16" s="19"/>
      <c r="G16" s="19"/>
      <c r="H16" s="1" t="str">
        <f t="shared" ca="1" si="0"/>
        <v>IN</v>
      </c>
      <c r="I16" s="1" t="str">
        <f t="shared" ca="1" si="1"/>
        <v>IN</v>
      </c>
      <c r="J16" s="14" t="str">
        <f t="shared" ca="1" si="2"/>
        <v/>
      </c>
      <c r="K16" s="1" t="str">
        <f>IF(ISBLANK(E16),"",VLOOKUP(E16,patrons!$A$3:$C$1048576,2,FALSE))</f>
        <v/>
      </c>
      <c r="L16" s="17" t="str">
        <f>IF(ISBLANK(E16),"",IF(VLOOKUP(E16,patrons!$A$3:$C$1048576,3,FALSE)=0,"",VLOOKUP(E16,patrons!$A$3:$C$1048576,3,FALSE)))</f>
        <v/>
      </c>
    </row>
    <row r="17" spans="1:12" x14ac:dyDescent="0.25">
      <c r="A17" s="18">
        <v>5</v>
      </c>
      <c r="B17" s="1" t="s">
        <v>75</v>
      </c>
      <c r="C17" s="1" t="s">
        <v>68</v>
      </c>
      <c r="D17" s="1" t="s">
        <v>69</v>
      </c>
      <c r="E17" s="16"/>
      <c r="F17" s="19"/>
      <c r="G17" s="19"/>
      <c r="H17" s="1" t="str">
        <f t="shared" ca="1" si="0"/>
        <v>IN</v>
      </c>
      <c r="I17" s="1" t="str">
        <f t="shared" ca="1" si="1"/>
        <v>IN</v>
      </c>
      <c r="J17" s="14" t="str">
        <f t="shared" ca="1" si="2"/>
        <v/>
      </c>
      <c r="K17" s="1" t="str">
        <f>IF(ISBLANK(E17),"",VLOOKUP(E17,patrons!$A$3:$C$1048576,2,FALSE))</f>
        <v/>
      </c>
      <c r="L17" s="17" t="str">
        <f>IF(ISBLANK(E17),"",IF(VLOOKUP(E17,patrons!$A$3:$C$1048576,3,FALSE)=0,"",VLOOKUP(E17,patrons!$A$3:$C$1048576,3,FALSE)))</f>
        <v/>
      </c>
    </row>
    <row r="18" spans="1:12" x14ac:dyDescent="0.25">
      <c r="A18" s="18">
        <v>6</v>
      </c>
      <c r="B18" s="1" t="s">
        <v>76</v>
      </c>
      <c r="C18" s="1" t="s">
        <v>68</v>
      </c>
      <c r="D18" s="1" t="s">
        <v>69</v>
      </c>
      <c r="E18" s="16"/>
      <c r="F18" s="19"/>
      <c r="G18" s="19"/>
      <c r="H18" s="1" t="str">
        <f t="shared" ca="1" si="0"/>
        <v>IN</v>
      </c>
      <c r="I18" s="1" t="str">
        <f t="shared" ca="1" si="1"/>
        <v>IN</v>
      </c>
      <c r="J18" s="14" t="str">
        <f t="shared" ca="1" si="2"/>
        <v/>
      </c>
      <c r="K18" s="1" t="str">
        <f>IF(ISBLANK(E18),"",VLOOKUP(E18,patrons!$A$3:$C$1048576,2,FALSE))</f>
        <v/>
      </c>
      <c r="L18" s="17" t="str">
        <f>IF(ISBLANK(E18),"",IF(VLOOKUP(E18,patrons!$A$3:$C$1048576,3,FALSE)=0,"",VLOOKUP(E18,patrons!$A$3:$C$1048576,3,FALSE)))</f>
        <v/>
      </c>
    </row>
    <row r="19" spans="1:12" x14ac:dyDescent="0.25">
      <c r="A19" s="18">
        <v>7</v>
      </c>
      <c r="B19" s="1" t="s">
        <v>77</v>
      </c>
      <c r="C19" s="1" t="s">
        <v>68</v>
      </c>
      <c r="D19" s="1" t="s">
        <v>69</v>
      </c>
      <c r="E19" s="16" t="s">
        <v>99</v>
      </c>
      <c r="F19" s="19">
        <v>42105</v>
      </c>
      <c r="G19" s="19">
        <v>42119</v>
      </c>
      <c r="H19" s="1" t="str">
        <f ca="1">IF(A19 = "", "", IF(G19="","IN", IF(TODAY()&gt;(G19),"LATE", "Out")))</f>
        <v>Out</v>
      </c>
      <c r="I19" s="1" t="str">
        <f ca="1">IF(A19="", "", IF(G19="","IN",IF(TODAY()&gt;G19+$P$9,"Lost?","Out")))</f>
        <v>Out</v>
      </c>
      <c r="J19" s="14">
        <f ca="1">IF(A19="", "", IF(F19="","",_xlfn.DAYS(TODAY(), F19)))</f>
        <v>0</v>
      </c>
      <c r="K19" s="1" t="str">
        <f>IF(ISBLANK(E19),"",VLOOKUP(E19,patrons!$A$3:$C$1048576,2,FALSE))</f>
        <v>HwMnBn@mail.azk</v>
      </c>
      <c r="L19" s="17" t="str">
        <f>IF(ISBLANK(E19),"",IF(VLOOKUP(E19,patrons!$A$3:$C$1048576,3,FALSE)=0,"",VLOOKUP(E19,patrons!$A$3:$C$1048576,3,FALSE)))</f>
        <v/>
      </c>
    </row>
    <row r="20" spans="1:12" x14ac:dyDescent="0.25">
      <c r="A20" s="18">
        <v>8</v>
      </c>
      <c r="B20" s="1" t="s">
        <v>78</v>
      </c>
      <c r="C20" s="1" t="s">
        <v>79</v>
      </c>
      <c r="D20" s="1" t="s">
        <v>69</v>
      </c>
      <c r="E20" s="20" t="s">
        <v>92</v>
      </c>
      <c r="F20" s="21">
        <v>42105</v>
      </c>
      <c r="G20" s="19">
        <v>42125</v>
      </c>
      <c r="H20" s="1" t="str">
        <f ca="1">IF(A20 = "", "", IF(G20="","IN", IF(TODAY()&gt;(G20),"LATE", "Out")))</f>
        <v>Out</v>
      </c>
      <c r="I20" s="1" t="str">
        <f ca="1">IF(A20="", "", IF(G20="","IN",IF(TODAY()&gt;G20+$P$9,"Lost?","Out")))</f>
        <v>Out</v>
      </c>
      <c r="J20" s="14">
        <f ca="1">IF(A20="", "", IF(F20="","",_xlfn.DAYS(TODAY(), F20)))</f>
        <v>0</v>
      </c>
      <c r="K20" s="1" t="str">
        <f>IF(ISBLANK(E20),"",VLOOKUP(E20,patrons!$A$3:$C$1048576,2,FALSE))</f>
        <v>BbBg@middleEarth.realm</v>
      </c>
      <c r="L20" s="17" t="str">
        <f>IF(ISBLANK(E20),"",IF(VLOOKUP(E20,patrons!$A$3:$C$1048576,3,FALSE)=0,"",VLOOKUP(E20,patrons!$A$3:$C$1048576,3,FALSE)))</f>
        <v>888-222-9632</v>
      </c>
    </row>
    <row r="21" spans="1:12" x14ac:dyDescent="0.25">
      <c r="A21" s="18">
        <v>9</v>
      </c>
      <c r="B21" s="1" t="s">
        <v>80</v>
      </c>
      <c r="C21" s="1" t="s">
        <v>79</v>
      </c>
      <c r="D21" s="1" t="s">
        <v>69</v>
      </c>
      <c r="E21" s="16"/>
      <c r="F21" s="19"/>
      <c r="G21" s="19"/>
      <c r="H21" s="1" t="str">
        <f t="shared" ca="1" si="0"/>
        <v>IN</v>
      </c>
      <c r="I21" s="1" t="str">
        <f t="shared" ca="1" si="1"/>
        <v>IN</v>
      </c>
      <c r="J21" s="14" t="str">
        <f t="shared" ca="1" si="2"/>
        <v/>
      </c>
      <c r="K21" s="1" t="str">
        <f>IF(ISBLANK(E21),"",VLOOKUP(E21,patrons!$A$3:$C$1048576,2,FALSE))</f>
        <v/>
      </c>
      <c r="L21" s="17" t="str">
        <f>IF(ISBLANK(E21),"",IF(VLOOKUP(E21,patrons!$A$3:$C$1048576,3,FALSE)=0,"",VLOOKUP(E21,patrons!$A$3:$C$1048576,3,FALSE)))</f>
        <v/>
      </c>
    </row>
    <row r="22" spans="1:12" x14ac:dyDescent="0.25">
      <c r="A22" s="18">
        <v>10</v>
      </c>
      <c r="B22" s="1" t="s">
        <v>81</v>
      </c>
      <c r="C22" s="1" t="s">
        <v>79</v>
      </c>
      <c r="D22" s="1" t="s">
        <v>69</v>
      </c>
      <c r="E22" s="16"/>
      <c r="F22" s="19"/>
      <c r="G22" s="19"/>
      <c r="H22" s="1" t="str">
        <f t="shared" ca="1" si="0"/>
        <v>IN</v>
      </c>
      <c r="I22" s="1" t="str">
        <f t="shared" ca="1" si="1"/>
        <v>IN</v>
      </c>
      <c r="J22" s="14" t="str">
        <f t="shared" ca="1" si="2"/>
        <v/>
      </c>
      <c r="K22" s="1" t="str">
        <f>IF(ISBLANK(E22),"",VLOOKUP(E22,patrons!$A$3:$C$1048576,2,FALSE))</f>
        <v/>
      </c>
      <c r="L22" s="17" t="str">
        <f>IF(ISBLANK(E22),"",IF(VLOOKUP(E22,patrons!$A$3:$C$1048576,3,FALSE)=0,"",VLOOKUP(E22,patrons!$A$3:$C$1048576,3,FALSE)))</f>
        <v/>
      </c>
    </row>
    <row r="23" spans="1:12" x14ac:dyDescent="0.25">
      <c r="A23" s="18">
        <v>11</v>
      </c>
      <c r="B23" s="1" t="s">
        <v>82</v>
      </c>
      <c r="C23" s="1" t="s">
        <v>79</v>
      </c>
      <c r="D23" s="1" t="s">
        <v>69</v>
      </c>
      <c r="E23" s="16"/>
      <c r="F23" s="19"/>
      <c r="G23" s="19"/>
      <c r="H23" s="1" t="str">
        <f ca="1">IF(A23 = "", "", IF(G23="","IN", IF(TODAY()&gt;(G23),"LATE", "Out")))</f>
        <v>IN</v>
      </c>
      <c r="I23" s="1" t="str">
        <f t="shared" ca="1" si="1"/>
        <v>IN</v>
      </c>
      <c r="J23" s="14" t="str">
        <f t="shared" ca="1" si="2"/>
        <v/>
      </c>
      <c r="K23" s="1" t="str">
        <f>IF(ISBLANK(E23),"",VLOOKUP(E23,patrons!$A$3:$C$1048576,2,FALSE))</f>
        <v/>
      </c>
      <c r="L23" s="17" t="str">
        <f>IF(ISBLANK(E23),"",IF(VLOOKUP(E23,patrons!$A$3:$C$1048576,3,FALSE)=0,"",VLOOKUP(E23,patrons!$A$3:$C$1048576,3,FALSE)))</f>
        <v/>
      </c>
    </row>
    <row r="24" spans="1:12" x14ac:dyDescent="0.25">
      <c r="A24" s="18"/>
      <c r="B24" s="1"/>
      <c r="C24" s="1"/>
      <c r="D24" s="1"/>
      <c r="E24" s="16"/>
      <c r="F24" s="19"/>
      <c r="G24" s="19"/>
      <c r="H24" s="1" t="str">
        <f t="shared" ref="H24:H31" ca="1" si="3">IF(A24 = "", "", IF(G24="","IN", IF(TODAY()&gt;(G24),"LATE", "Out")))</f>
        <v/>
      </c>
      <c r="I24" s="1" t="str">
        <f t="shared" ca="1" si="1"/>
        <v/>
      </c>
      <c r="J24" s="14" t="str">
        <f t="shared" ca="1" si="2"/>
        <v/>
      </c>
      <c r="K24" s="1" t="str">
        <f>IF(ISBLANK(E24),"",VLOOKUP(E24,patrons!$A$3:$C$1048576,2,FALSE))</f>
        <v/>
      </c>
      <c r="L24" s="17" t="str">
        <f>IF(ISBLANK(E24),"",IF(VLOOKUP(E24,patrons!$A$3:$C$1048576,3,FALSE)=0,"",VLOOKUP(E24,patrons!$A$3:$C$1048576,3,FALSE)))</f>
        <v/>
      </c>
    </row>
    <row r="25" spans="1:12" x14ac:dyDescent="0.25">
      <c r="A25" s="18"/>
      <c r="B25" s="1"/>
      <c r="C25" s="1"/>
      <c r="D25" s="1"/>
      <c r="E25" s="16"/>
      <c r="F25" s="19"/>
      <c r="G25" s="19"/>
      <c r="H25" s="1" t="str">
        <f t="shared" ca="1" si="3"/>
        <v/>
      </c>
      <c r="I25" s="1" t="str">
        <f t="shared" ca="1" si="1"/>
        <v/>
      </c>
      <c r="J25" s="14" t="str">
        <f t="shared" ca="1" si="2"/>
        <v/>
      </c>
      <c r="K25" s="1" t="str">
        <f>IF(ISBLANK(E25),"",VLOOKUP(E25,patrons!$A$3:$C$1048576,2,FALSE))</f>
        <v/>
      </c>
      <c r="L25" s="17" t="str">
        <f>IF(ISBLANK(E25),"",IF(VLOOKUP(E25,patrons!$A$3:$C$1048576,3,FALSE)=0,"",VLOOKUP(E25,patrons!$A$3:$C$1048576,3,FALSE)))</f>
        <v/>
      </c>
    </row>
    <row r="26" spans="1:12" x14ac:dyDescent="0.25">
      <c r="A26" s="18"/>
      <c r="B26" s="1"/>
      <c r="C26" s="1"/>
      <c r="D26" s="1"/>
      <c r="E26" s="16"/>
      <c r="F26" s="19"/>
      <c r="G26" s="19"/>
      <c r="H26" s="1" t="str">
        <f t="shared" ca="1" si="3"/>
        <v/>
      </c>
      <c r="I26" s="1" t="str">
        <f t="shared" ca="1" si="1"/>
        <v/>
      </c>
      <c r="J26" s="14" t="str">
        <f t="shared" ca="1" si="2"/>
        <v/>
      </c>
      <c r="K26" s="1" t="str">
        <f>IF(ISBLANK(E26),"",VLOOKUP(E26,patrons!$A$3:$C$1048576,2,FALSE))</f>
        <v/>
      </c>
      <c r="L26" s="17" t="str">
        <f>IF(ISBLANK(E26),"",IF(VLOOKUP(E26,patrons!$A$3:$C$1048576,3,FALSE)=0,"",VLOOKUP(E26,patrons!$A$3:$C$1048576,3,FALSE)))</f>
        <v/>
      </c>
    </row>
    <row r="27" spans="1:12" x14ac:dyDescent="0.25">
      <c r="A27" s="18"/>
      <c r="B27" s="1"/>
      <c r="C27" s="1"/>
      <c r="D27" s="1"/>
      <c r="E27" s="16"/>
      <c r="F27" s="19"/>
      <c r="G27" s="19"/>
      <c r="H27" s="1" t="str">
        <f t="shared" ca="1" si="3"/>
        <v/>
      </c>
      <c r="I27" s="1" t="str">
        <f t="shared" ca="1" si="1"/>
        <v/>
      </c>
      <c r="J27" s="14" t="str">
        <f t="shared" ca="1" si="2"/>
        <v/>
      </c>
      <c r="K27" s="1" t="str">
        <f>IF(ISBLANK(E27),"",VLOOKUP(E27,patrons!$A$3:$C$1048576,2,FALSE))</f>
        <v/>
      </c>
      <c r="L27" s="17" t="str">
        <f>IF(ISBLANK(E27),"",IF(VLOOKUP(E27,patrons!$A$3:$C$1048576,3,FALSE)=0,"",VLOOKUP(E27,patrons!$A$3:$C$1048576,3,FALSE)))</f>
        <v/>
      </c>
    </row>
    <row r="28" spans="1:12" x14ac:dyDescent="0.25">
      <c r="A28" s="18"/>
      <c r="B28" s="1"/>
      <c r="C28" s="1"/>
      <c r="D28" s="1"/>
      <c r="E28" s="16"/>
      <c r="F28" s="19"/>
      <c r="G28" s="19"/>
      <c r="H28" s="1" t="str">
        <f t="shared" ca="1" si="3"/>
        <v/>
      </c>
      <c r="I28" s="1" t="str">
        <f t="shared" ca="1" si="1"/>
        <v/>
      </c>
      <c r="J28" s="14" t="str">
        <f t="shared" ca="1" si="2"/>
        <v/>
      </c>
      <c r="K28" s="1" t="str">
        <f>IF(ISBLANK(E28),"",VLOOKUP(E28,patrons!$A$3:$C$1048576,2,FALSE))</f>
        <v/>
      </c>
      <c r="L28" s="17" t="str">
        <f>IF(ISBLANK(E28),"",IF(VLOOKUP(E28,patrons!$A$3:$C$1048576,3,FALSE)=0,"",VLOOKUP(E28,patrons!$A$3:$C$1048576,3,FALSE)))</f>
        <v/>
      </c>
    </row>
    <row r="29" spans="1:12" x14ac:dyDescent="0.25">
      <c r="A29" s="18"/>
      <c r="B29" s="1"/>
      <c r="C29" s="1"/>
      <c r="D29" s="1"/>
      <c r="E29" s="16"/>
      <c r="F29" s="19"/>
      <c r="G29" s="19"/>
      <c r="H29" s="1" t="str">
        <f t="shared" ca="1" si="3"/>
        <v/>
      </c>
      <c r="I29" s="1" t="str">
        <f t="shared" ca="1" si="1"/>
        <v/>
      </c>
      <c r="J29" s="14" t="str">
        <f t="shared" ca="1" si="2"/>
        <v/>
      </c>
      <c r="K29" s="1" t="str">
        <f>IF(ISBLANK(E29),"",VLOOKUP(E29,patrons!$A$3:$C$1048576,2,FALSE))</f>
        <v/>
      </c>
      <c r="L29" s="17" t="str">
        <f>IF(ISBLANK(E29),"",IF(VLOOKUP(E29,patrons!$A$3:$C$1048576,3,FALSE)=0,"",VLOOKUP(E29,patrons!$A$3:$C$1048576,3,FALSE)))</f>
        <v/>
      </c>
    </row>
    <row r="30" spans="1:12" x14ac:dyDescent="0.25">
      <c r="A30" s="18"/>
      <c r="B30" s="1"/>
      <c r="C30" s="1"/>
      <c r="D30" s="1"/>
      <c r="E30" s="16"/>
      <c r="F30" s="19"/>
      <c r="G30" s="19"/>
      <c r="H30" s="1" t="str">
        <f t="shared" ca="1" si="3"/>
        <v/>
      </c>
      <c r="I30" s="1" t="str">
        <f t="shared" ca="1" si="1"/>
        <v/>
      </c>
      <c r="J30" s="14" t="str">
        <f t="shared" ca="1" si="2"/>
        <v/>
      </c>
      <c r="K30" s="1" t="str">
        <f>IF(ISBLANK(E30),"",VLOOKUP(E30,patrons!$A$3:$C$1048576,2,FALSE))</f>
        <v/>
      </c>
      <c r="L30" s="17" t="str">
        <f>IF(ISBLANK(E30),"",IF(VLOOKUP(E30,patrons!$A$3:$C$1048576,3,FALSE)=0,"",VLOOKUP(E30,patrons!$A$3:$C$1048576,3,FALSE)))</f>
        <v/>
      </c>
    </row>
    <row r="31" spans="1:12" x14ac:dyDescent="0.25">
      <c r="A31" s="18"/>
      <c r="B31" s="1"/>
      <c r="C31" s="1"/>
      <c r="D31" s="1"/>
      <c r="E31" s="16"/>
      <c r="F31" s="19"/>
      <c r="G31" s="19"/>
      <c r="H31" s="1" t="str">
        <f t="shared" ca="1" si="3"/>
        <v/>
      </c>
      <c r="I31" s="1" t="str">
        <f t="shared" ca="1" si="1"/>
        <v/>
      </c>
      <c r="J31" s="14" t="str">
        <f t="shared" ca="1" si="2"/>
        <v/>
      </c>
      <c r="K31" s="1" t="str">
        <f>IF(ISBLANK(E31),"",VLOOKUP(E31,patrons!$A$3:$C$1048576,2,FALSE))</f>
        <v/>
      </c>
      <c r="L31" s="17" t="str">
        <f>IF(ISBLANK(E31),"",IF(VLOOKUP(E31,patrons!$A$3:$C$1048576,3,FALSE)=0,"",VLOOKUP(E31,patrons!$A$3:$C$1048576,3,FALSE)))</f>
        <v/>
      </c>
    </row>
    <row r="32" spans="1:12" x14ac:dyDescent="0.25">
      <c r="A32" s="1"/>
      <c r="B32" s="1"/>
      <c r="C32" s="1"/>
      <c r="D32" s="1"/>
      <c r="E32" s="1"/>
      <c r="F32" s="43"/>
      <c r="G32" s="43"/>
      <c r="H32" s="44" t="s">
        <v>101</v>
      </c>
      <c r="I32" s="44"/>
      <c r="J32" s="44"/>
      <c r="K32" s="44"/>
      <c r="L32" s="44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B35" s="1"/>
      <c r="C35" s="1"/>
      <c r="D35" s="1"/>
      <c r="E35" s="30"/>
      <c r="F35" s="59"/>
      <c r="G35" s="43"/>
      <c r="H35" s="1"/>
      <c r="I35" s="1"/>
      <c r="J35" s="1"/>
      <c r="K35" s="1"/>
      <c r="L35" s="1"/>
    </row>
    <row r="36" spans="1:12" x14ac:dyDescent="0.25">
      <c r="E36" s="1"/>
      <c r="F36" s="43"/>
      <c r="G36" s="43"/>
    </row>
    <row r="37" spans="1:12" x14ac:dyDescent="0.25">
      <c r="E37" s="30"/>
      <c r="F37" s="59"/>
      <c r="G37" s="43"/>
    </row>
  </sheetData>
  <mergeCells count="6">
    <mergeCell ref="A1:L2"/>
    <mergeCell ref="A3:L4"/>
    <mergeCell ref="A5:L5"/>
    <mergeCell ref="N5:P5"/>
    <mergeCell ref="H32:L32"/>
    <mergeCell ref="N9:O9"/>
  </mergeCells>
  <conditionalFormatting sqref="H33:J33 H32 H7:J31">
    <cfRule type="containsText" dxfId="2" priority="3" operator="containsText" text="IN">
      <formula>NOT(ISERROR(SEARCH("IN",H7)))</formula>
    </cfRule>
  </conditionalFormatting>
  <conditionalFormatting sqref="H7:I31">
    <cfRule type="containsText" dxfId="1" priority="1" operator="containsText" text="Lost?">
      <formula>NOT(ISERROR(SEARCH("Lost?",H7)))</formula>
    </cfRule>
    <cfRule type="containsText" dxfId="0" priority="2" operator="containsText" text="LATE">
      <formula>NOT(ISERROR(SEARCH("LATE",H7)))</formula>
    </cfRule>
  </conditionalFormatting>
  <hyperlinks>
    <hyperlink ref="O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atrons"/>
  <dimension ref="A1:E21"/>
  <sheetViews>
    <sheetView workbookViewId="0">
      <selection activeCell="D15" sqref="D15"/>
    </sheetView>
  </sheetViews>
  <sheetFormatPr defaultRowHeight="15" x14ac:dyDescent="0.25"/>
  <cols>
    <col min="1" max="1" width="16.42578125" bestFit="1" customWidth="1"/>
    <col min="2" max="2" width="22.28515625" bestFit="1" customWidth="1"/>
    <col min="3" max="3" width="12.42578125" bestFit="1" customWidth="1"/>
    <col min="4" max="4" width="27.42578125" bestFit="1" customWidth="1"/>
    <col min="5" max="5" width="17.28515625" customWidth="1"/>
  </cols>
  <sheetData>
    <row r="1" spans="1:5" ht="27" thickBot="1" x14ac:dyDescent="0.45">
      <c r="A1" s="26" t="s">
        <v>28</v>
      </c>
      <c r="B1" s="27"/>
      <c r="C1" s="27"/>
      <c r="D1" s="27"/>
      <c r="E1" s="28"/>
    </row>
    <row r="2" spans="1:5" ht="16.5" thickBot="1" x14ac:dyDescent="0.3">
      <c r="A2" s="22" t="s">
        <v>35</v>
      </c>
      <c r="B2" s="22" t="s">
        <v>1</v>
      </c>
      <c r="C2" s="22" t="s">
        <v>0</v>
      </c>
      <c r="D2" s="25" t="s">
        <v>3</v>
      </c>
      <c r="E2" s="9" t="s">
        <v>2</v>
      </c>
    </row>
    <row r="3" spans="1:5" x14ac:dyDescent="0.25">
      <c r="A3" s="15" t="s">
        <v>39</v>
      </c>
      <c r="B3" t="s">
        <v>40</v>
      </c>
      <c r="C3" s="10" t="s">
        <v>41</v>
      </c>
      <c r="D3" s="1" t="s">
        <v>90</v>
      </c>
      <c r="E3" s="1" t="s">
        <v>5</v>
      </c>
    </row>
    <row r="4" spans="1:5" x14ac:dyDescent="0.25">
      <c r="A4" s="18" t="s">
        <v>45</v>
      </c>
      <c r="B4" t="s">
        <v>46</v>
      </c>
      <c r="C4" s="1" t="s">
        <v>47</v>
      </c>
      <c r="D4" s="1" t="s">
        <v>84</v>
      </c>
      <c r="E4" s="1" t="s">
        <v>11</v>
      </c>
    </row>
    <row r="5" spans="1:5" x14ac:dyDescent="0.25">
      <c r="A5" s="18" t="s">
        <v>50</v>
      </c>
      <c r="B5" t="s">
        <v>51</v>
      </c>
      <c r="C5" s="1" t="s">
        <v>52</v>
      </c>
      <c r="D5" s="1" t="s">
        <v>83</v>
      </c>
      <c r="E5" s="1" t="s">
        <v>8</v>
      </c>
    </row>
    <row r="6" spans="1:5" x14ac:dyDescent="0.25">
      <c r="A6" s="18" t="s">
        <v>55</v>
      </c>
      <c r="B6" t="s">
        <v>56</v>
      </c>
      <c r="C6" s="1" t="s">
        <v>57</v>
      </c>
      <c r="D6" s="1" t="s">
        <v>83</v>
      </c>
      <c r="E6" s="1" t="s">
        <v>11</v>
      </c>
    </row>
    <row r="7" spans="1:5" x14ac:dyDescent="0.25">
      <c r="A7" s="18" t="s">
        <v>61</v>
      </c>
      <c r="B7" t="s">
        <v>24</v>
      </c>
      <c r="C7" s="1" t="s">
        <v>25</v>
      </c>
      <c r="D7" s="1" t="s">
        <v>84</v>
      </c>
      <c r="E7" s="1" t="s">
        <v>8</v>
      </c>
    </row>
    <row r="8" spans="1:5" x14ac:dyDescent="0.25">
      <c r="A8" s="18" t="s">
        <v>62</v>
      </c>
      <c r="B8" t="s">
        <v>63</v>
      </c>
      <c r="C8" s="1" t="s">
        <v>64</v>
      </c>
      <c r="D8" s="1" t="s">
        <v>83</v>
      </c>
      <c r="E8" s="1" t="s">
        <v>5</v>
      </c>
    </row>
    <row r="9" spans="1:5" x14ac:dyDescent="0.25">
      <c r="A9" s="18" t="s">
        <v>70</v>
      </c>
      <c r="B9" t="s">
        <v>71</v>
      </c>
      <c r="C9" s="1" t="s">
        <v>25</v>
      </c>
      <c r="D9" s="1" t="s">
        <v>83</v>
      </c>
      <c r="E9" s="1" t="s">
        <v>8</v>
      </c>
    </row>
    <row r="10" spans="1:5" x14ac:dyDescent="0.25">
      <c r="A10" s="18" t="s">
        <v>92</v>
      </c>
      <c r="B10" t="s">
        <v>93</v>
      </c>
      <c r="C10" s="1" t="s">
        <v>94</v>
      </c>
      <c r="D10" s="1" t="s">
        <v>84</v>
      </c>
      <c r="E10" s="1" t="s">
        <v>7</v>
      </c>
    </row>
    <row r="11" spans="1:5" x14ac:dyDescent="0.25">
      <c r="A11" s="18" t="s">
        <v>97</v>
      </c>
      <c r="B11" s="1" t="s">
        <v>98</v>
      </c>
      <c r="C11" s="1" t="s">
        <v>104</v>
      </c>
      <c r="D11" s="1" t="s">
        <v>83</v>
      </c>
      <c r="E11" s="1" t="s">
        <v>8</v>
      </c>
    </row>
    <row r="12" spans="1:5" x14ac:dyDescent="0.25">
      <c r="A12" s="18" t="s">
        <v>99</v>
      </c>
      <c r="B12" s="1" t="s">
        <v>100</v>
      </c>
      <c r="C12" s="1"/>
      <c r="D12" s="1" t="s">
        <v>84</v>
      </c>
      <c r="E12" s="1"/>
    </row>
    <row r="13" spans="1:5" x14ac:dyDescent="0.25">
      <c r="A13" s="18" t="s">
        <v>105</v>
      </c>
      <c r="B13" s="1" t="s">
        <v>106</v>
      </c>
      <c r="C13" s="1" t="s">
        <v>107</v>
      </c>
      <c r="D13" s="1" t="s">
        <v>84</v>
      </c>
      <c r="E13" s="1" t="s">
        <v>11</v>
      </c>
    </row>
    <row r="14" spans="1:5" x14ac:dyDescent="0.25">
      <c r="A14" s="18"/>
      <c r="B14" s="1"/>
      <c r="C14" s="1"/>
      <c r="D14" s="1"/>
      <c r="E14" s="1"/>
    </row>
    <row r="15" spans="1:5" x14ac:dyDescent="0.25">
      <c r="A15" s="18"/>
      <c r="B15" s="1"/>
      <c r="C15" s="1"/>
      <c r="D15" s="1"/>
      <c r="E15" s="1"/>
    </row>
    <row r="16" spans="1:5" x14ac:dyDescent="0.25">
      <c r="A16" s="18"/>
      <c r="B16" s="1"/>
      <c r="C16" s="1"/>
      <c r="D16" s="1"/>
      <c r="E16" s="1"/>
    </row>
    <row r="17" spans="1:5" x14ac:dyDescent="0.25">
      <c r="A17" s="18"/>
      <c r="B17" s="1"/>
      <c r="C17" s="1"/>
      <c r="D17" s="1"/>
      <c r="E17" s="1"/>
    </row>
    <row r="18" spans="1:5" x14ac:dyDescent="0.25">
      <c r="A18" s="18"/>
      <c r="B18" s="1"/>
      <c r="C18" s="1"/>
      <c r="D18" s="1"/>
      <c r="E18" s="1"/>
    </row>
    <row r="19" spans="1:5" x14ac:dyDescent="0.25">
      <c r="A19" s="18"/>
      <c r="B19" s="1"/>
      <c r="C19" s="1"/>
      <c r="D19" s="1"/>
      <c r="E19" s="1"/>
    </row>
    <row r="20" spans="1:5" x14ac:dyDescent="0.25">
      <c r="A20" s="18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</sheetData>
  <sortState ref="A4:E9">
    <sortCondition ref="A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arriers"/>
  <dimension ref="A1:B17"/>
  <sheetViews>
    <sheetView workbookViewId="0">
      <selection activeCell="B9" sqref="B9"/>
    </sheetView>
  </sheetViews>
  <sheetFormatPr defaultColWidth="41.28515625" defaultRowHeight="15" x14ac:dyDescent="0.25"/>
  <cols>
    <col min="1" max="1" width="12.42578125" style="1" bestFit="1" customWidth="1"/>
    <col min="2" max="2" width="32.85546875" style="1" bestFit="1" customWidth="1"/>
    <col min="3" max="16384" width="41.28515625" style="1"/>
  </cols>
  <sheetData>
    <row r="1" spans="1:2" x14ac:dyDescent="0.25">
      <c r="A1" s="2" t="s">
        <v>13</v>
      </c>
      <c r="B1" s="2" t="s">
        <v>14</v>
      </c>
    </row>
    <row r="2" spans="1:2" x14ac:dyDescent="0.25">
      <c r="A2" s="3" t="s">
        <v>4</v>
      </c>
      <c r="B2" s="3" t="s">
        <v>15</v>
      </c>
    </row>
    <row r="3" spans="1:2" x14ac:dyDescent="0.25">
      <c r="A3" s="3" t="s">
        <v>5</v>
      </c>
      <c r="B3" s="3" t="s">
        <v>16</v>
      </c>
    </row>
    <row r="4" spans="1:2" x14ac:dyDescent="0.25">
      <c r="A4" s="3" t="s">
        <v>6</v>
      </c>
      <c r="B4" s="3" t="s">
        <v>17</v>
      </c>
    </row>
    <row r="5" spans="1:2" x14ac:dyDescent="0.25">
      <c r="A5" s="3" t="s">
        <v>7</v>
      </c>
      <c r="B5" s="3" t="s">
        <v>18</v>
      </c>
    </row>
    <row r="6" spans="1:2" x14ac:dyDescent="0.25">
      <c r="A6" s="3" t="s">
        <v>8</v>
      </c>
      <c r="B6" s="3" t="s">
        <v>19</v>
      </c>
    </row>
    <row r="7" spans="1:2" x14ac:dyDescent="0.25">
      <c r="A7" s="3" t="s">
        <v>9</v>
      </c>
      <c r="B7" s="3" t="s">
        <v>20</v>
      </c>
    </row>
    <row r="8" spans="1:2" x14ac:dyDescent="0.25">
      <c r="A8" s="3" t="s">
        <v>10</v>
      </c>
      <c r="B8" s="3" t="s">
        <v>21</v>
      </c>
    </row>
    <row r="9" spans="1:2" x14ac:dyDescent="0.25">
      <c r="A9" s="3" t="s">
        <v>11</v>
      </c>
      <c r="B9" s="3" t="s">
        <v>22</v>
      </c>
    </row>
    <row r="10" spans="1:2" x14ac:dyDescent="0.25">
      <c r="A10" s="3" t="s">
        <v>12</v>
      </c>
      <c r="B10" s="3" t="s">
        <v>23</v>
      </c>
    </row>
    <row r="14" spans="1:2" x14ac:dyDescent="0.25">
      <c r="A14" s="29" t="s">
        <v>91</v>
      </c>
    </row>
    <row r="15" spans="1:2" x14ac:dyDescent="0.25">
      <c r="A15" s="1" t="s">
        <v>90</v>
      </c>
    </row>
    <row r="16" spans="1:2" x14ac:dyDescent="0.25">
      <c r="A16" s="1" t="s">
        <v>84</v>
      </c>
    </row>
    <row r="17" spans="1:1" x14ac:dyDescent="0.25">
      <c r="A17" s="30" t="s">
        <v>83</v>
      </c>
    </row>
  </sheetData>
  <pageMargins left="0.7" right="0.7" top="0.75" bottom="0.75" header="0.3" footer="0.3"/>
</worksheet>
</file>

<file path=customUI/_rels/customUI.xml.rels><?xml version="1.0" encoding="UTF-8" standalone="yes"?>
<Relationships xmlns="http://schemas.openxmlformats.org/package/2006/relationships"><Relationship Id="checkin" Type="http://schemas.openxmlformats.org/officeDocument/2006/relationships/image" Target="images/checkin.png"/><Relationship Id="checkout" Type="http://schemas.openxmlformats.org/officeDocument/2006/relationships/image" Target="images/checkout.png"/><Relationship Id="addpatron" Type="http://schemas.openxmlformats.org/officeDocument/2006/relationships/image" Target="images/addpatron.png"/><Relationship Id="sendreminders" Type="http://schemas.openxmlformats.org/officeDocument/2006/relationships/image" Target="images/sendreminders.png"/></Relationships>
</file>

<file path=customUI/customUI.xml><?xml version="1.0" encoding="utf-8"?>
<customUI xmlns="http://schemas.microsoft.com/office/2006/01/customui">
  <ribbon>
    <tabs>
      <tab id="TabLibrary" label="Library">
        <group id="grpLibraryFunctions" label="Library Functions">
          <button id="btnaddPatron" label="Add A Patron" size="large" onAction="btnAddPatron_click" image="addpatron"/>
          <button id="btncheckOut" label="Check Out An Item" size="large" onAction="btnCheckOut_click" image="checkout"/>
          <button id="btncheckIn" label="Check In An Item" size="large" onAction="btnCheckIn_click" image="checkin"/>
          <button id="btnsendReminders" label="Send Reminders" size="large" onAction="btnSendReminders_click" image="sendreminders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library</vt:lpstr>
      <vt:lpstr>patrons</vt:lpstr>
      <vt:lpstr>Carriers</vt:lpstr>
    </vt:vector>
  </TitlesOfParts>
  <Company>Brigham Young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Associate Editor</dc:creator>
  <cp:lastModifiedBy>Administrator</cp:lastModifiedBy>
  <dcterms:created xsi:type="dcterms:W3CDTF">2014-03-01T18:03:19Z</dcterms:created>
  <dcterms:modified xsi:type="dcterms:W3CDTF">2015-04-13T05:09:30Z</dcterms:modified>
</cp:coreProperties>
</file>